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140"/>
  </bookViews>
  <sheets>
    <sheet name="TimingCheck" sheetId="2" r:id="rId1"/>
  </sheets>
  <calcPr calcId="152511"/>
</workbook>
</file>

<file path=xl/calcChain.xml><?xml version="1.0" encoding="utf-8"?>
<calcChain xmlns="http://schemas.openxmlformats.org/spreadsheetml/2006/main">
  <c r="B9" i="2" l="1"/>
  <c r="B11" i="2" s="1"/>
  <c r="C17" i="2" s="1"/>
  <c r="C25" i="2" l="1"/>
  <c r="C20" i="2"/>
  <c r="B10" i="2"/>
  <c r="C18" i="2"/>
  <c r="C19" i="2"/>
  <c r="D18" i="2"/>
  <c r="D19" i="2"/>
  <c r="B12" i="2"/>
  <c r="F24" i="2" s="1"/>
  <c r="F19" i="2" l="1"/>
  <c r="E17" i="2"/>
  <c r="E19" i="2"/>
  <c r="E26" i="2"/>
  <c r="E24" i="2"/>
  <c r="E22" i="2"/>
  <c r="F21" i="2"/>
  <c r="E23" i="2"/>
  <c r="E21" i="2"/>
  <c r="F18" i="2"/>
  <c r="E18" i="2"/>
  <c r="E20" i="2"/>
  <c r="E25" i="2"/>
</calcChain>
</file>

<file path=xl/sharedStrings.xml><?xml version="1.0" encoding="utf-8"?>
<sst xmlns="http://schemas.openxmlformats.org/spreadsheetml/2006/main" count="44" uniqueCount="44">
  <si>
    <t xml:space="preserve">BitsPerPixel=24(RGB888)/18(RGB666)/16(RGB565) </t>
  </si>
  <si>
    <t>H_Total</t>
    <phoneticPr fontId="1" type="noConversion"/>
  </si>
  <si>
    <t>V_Total</t>
  </si>
  <si>
    <t>FPS</t>
  </si>
  <si>
    <t>BitsPerPixel</t>
  </si>
  <si>
    <t>lane number</t>
  </si>
  <si>
    <t>Bitrate = (H_Total)*(V_Total)*FPS* BitsPerPixel/lane number</t>
    <phoneticPr fontId="1" type="noConversion"/>
  </si>
  <si>
    <t>Bitrate</t>
    <phoneticPr fontId="1" type="noConversion"/>
  </si>
  <si>
    <t>ns</t>
    <phoneticPr fontId="1" type="noConversion"/>
  </si>
  <si>
    <t>HsZero</t>
    <phoneticPr fontId="1" type="noConversion"/>
  </si>
  <si>
    <t>ClkHsPrpr</t>
    <phoneticPr fontId="1" type="noConversion"/>
  </si>
  <si>
    <t>ClkHsExit</t>
    <phoneticPr fontId="1" type="noConversion"/>
  </si>
  <si>
    <t>ClkTrail</t>
    <phoneticPr fontId="1" type="noConversion"/>
  </si>
  <si>
    <t>ClkZero</t>
    <phoneticPr fontId="1" type="noConversion"/>
  </si>
  <si>
    <t>ClkHsPost</t>
    <phoneticPr fontId="1" type="noConversion"/>
  </si>
  <si>
    <t>DaHsExit</t>
    <phoneticPr fontId="1" type="noConversion"/>
  </si>
  <si>
    <t>HsTrail</t>
    <phoneticPr fontId="1" type="noConversion"/>
  </si>
  <si>
    <t>min</t>
    <phoneticPr fontId="1" type="noConversion"/>
  </si>
  <si>
    <t>max</t>
    <phoneticPr fontId="1" type="noConversion"/>
  </si>
  <si>
    <t>Absolute time</t>
    <phoneticPr fontId="1" type="noConversion"/>
  </si>
  <si>
    <t>40ns+4UI~85ns+6UI</t>
    <phoneticPr fontId="1" type="noConversion"/>
  </si>
  <si>
    <t>60ns+4UI~105ns+6UI</t>
    <phoneticPr fontId="1" type="noConversion"/>
  </si>
  <si>
    <t>38ns~95ns</t>
    <phoneticPr fontId="1" type="noConversion"/>
  </si>
  <si>
    <t>100ns~</t>
    <phoneticPr fontId="1" type="noConversion"/>
  </si>
  <si>
    <t>60ns~</t>
    <phoneticPr fontId="1" type="noConversion"/>
  </si>
  <si>
    <t>100ns~</t>
    <phoneticPr fontId="1" type="noConversion"/>
  </si>
  <si>
    <t>UI=1/Bitrate</t>
    <phoneticPr fontId="1" type="noConversion"/>
  </si>
  <si>
    <t>Parameter</t>
    <phoneticPr fontId="1" type="noConversion"/>
  </si>
  <si>
    <t>min(ns)</t>
    <phoneticPr fontId="1" type="noConversion"/>
  </si>
  <si>
    <t>max(ns)</t>
    <phoneticPr fontId="1" type="noConversion"/>
  </si>
  <si>
    <t>60ns+52UI~</t>
    <phoneticPr fontId="1" type="noConversion"/>
  </si>
  <si>
    <t>max(8n*UI, 60ns+4n*UI)</t>
    <phoneticPr fontId="1" type="noConversion"/>
  </si>
  <si>
    <t>HsPrpr</t>
    <phoneticPr fontId="1" type="noConversion"/>
  </si>
  <si>
    <t>clcok</t>
    <phoneticPr fontId="1" type="noConversion"/>
  </si>
  <si>
    <t>8UI</t>
    <phoneticPr fontId="1" type="noConversion"/>
  </si>
  <si>
    <t>stMipiDsiConfig</t>
    <phoneticPr fontId="1" type="noConversion"/>
  </si>
  <si>
    <t>300ns-ClkHsPrpr</t>
    <phoneticPr fontId="1" type="noConversion"/>
  </si>
  <si>
    <t>:根据MIPI Panel分辨率填写</t>
    <phoneticPr fontId="1" type="noConversion"/>
  </si>
  <si>
    <t>:根据计算结果挑选，写入屏参</t>
    <phoneticPr fontId="1" type="noConversion"/>
  </si>
  <si>
    <t>hz</t>
    <phoneticPr fontId="1" type="noConversion"/>
  </si>
  <si>
    <t>ns</t>
    <phoneticPr fontId="1" type="noConversion"/>
  </si>
  <si>
    <t>HsPrpr+HsZero</t>
    <phoneticPr fontId="1" type="noConversion"/>
  </si>
  <si>
    <t>145ns+10UI~</t>
    <phoneticPr fontId="1" type="noConversion"/>
  </si>
  <si>
    <t>注意取值时需要HsPrpr+HsZer≥145ns+10UI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</si>
</sst>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.050000000000001"/>
      <color rgb="FF000000"/>
      <name val="Tahoma"/>
      <family val="2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/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left"/>
    </xf>
    <xf numFmtId="0" fontId="0" fillId="4" borderId="1" xfId="0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tabSelected="1" zoomScale="130" zoomScaleNormal="130" workbookViewId="0">
      <selection activeCell="B6" sqref="B6"/>
    </sheetView>
  </sheetViews>
  <sheetFormatPr defaultRowHeight="13.5" x14ac:dyDescent="0.15"/>
  <cols>
    <col min="1" max="1" width="14.25" customWidth="1"/>
    <col min="2" max="2" width="23.875" customWidth="1"/>
    <col min="3" max="6" width="8.625" style="3" customWidth="1"/>
    <col min="7" max="10" width="8.625" customWidth="1"/>
  </cols>
  <sheetData>
    <row r="2" spans="1:9" ht="14.25" x14ac:dyDescent="0.2">
      <c r="A2" s="21" t="s">
        <v>0</v>
      </c>
      <c r="B2" s="21"/>
      <c r="C2" s="21"/>
    </row>
    <row r="3" spans="1:9" ht="14.25" x14ac:dyDescent="0.2">
      <c r="A3" s="21" t="s">
        <v>6</v>
      </c>
      <c r="B3" s="21"/>
      <c r="C3" s="21"/>
    </row>
    <row r="4" spans="1:9" x14ac:dyDescent="0.15">
      <c r="A4" s="4" t="s">
        <v>1</v>
      </c>
      <c r="B4" s="14">
        <v>854</v>
      </c>
      <c r="C4" s="19"/>
    </row>
    <row r="5" spans="1:9" x14ac:dyDescent="0.15">
      <c r="A5" s="4" t="s">
        <v>2</v>
      </c>
      <c r="B5" s="14">
        <v>1314</v>
      </c>
      <c r="C5" s="19"/>
    </row>
    <row r="6" spans="1:9" x14ac:dyDescent="0.15">
      <c r="A6" s="4" t="s">
        <v>3</v>
      </c>
      <c r="B6" s="14">
        <v>60</v>
      </c>
      <c r="C6" s="19"/>
      <c r="E6" s="17"/>
      <c r="F6" s="27" t="s">
        <v>37</v>
      </c>
      <c r="G6" s="27"/>
      <c r="H6" s="27"/>
      <c r="I6" s="27"/>
    </row>
    <row r="7" spans="1:9" x14ac:dyDescent="0.15">
      <c r="A7" s="4" t="s">
        <v>4</v>
      </c>
      <c r="B7" s="14">
        <v>24</v>
      </c>
      <c r="C7" s="19"/>
      <c r="E7" s="18"/>
      <c r="F7" s="27" t="s">
        <v>38</v>
      </c>
      <c r="G7" s="27"/>
      <c r="H7" s="27"/>
      <c r="I7" s="27"/>
    </row>
    <row r="8" spans="1:9" x14ac:dyDescent="0.15">
      <c r="A8" s="4" t="s">
        <v>5</v>
      </c>
      <c r="B8" s="14">
        <v>4</v>
      </c>
      <c r="C8" s="19"/>
    </row>
    <row r="9" spans="1:9" x14ac:dyDescent="0.15">
      <c r="A9" s="4" t="s">
        <v>7</v>
      </c>
      <c r="B9" s="4">
        <f>B4*B5*B6*B7/B8</f>
        <v>403976160</v>
      </c>
      <c r="C9" s="19"/>
    </row>
    <row r="10" spans="1:9" x14ac:dyDescent="0.15">
      <c r="A10" s="4" t="s">
        <v>33</v>
      </c>
      <c r="B10" s="4">
        <f>B9/2</f>
        <v>201988080</v>
      </c>
      <c r="C10" s="19" t="s">
        <v>39</v>
      </c>
    </row>
    <row r="11" spans="1:9" x14ac:dyDescent="0.15">
      <c r="A11" s="4" t="s">
        <v>26</v>
      </c>
      <c r="B11" s="4">
        <f>ROUND(1/B9*1000000000,2)</f>
        <v>2.48</v>
      </c>
      <c r="C11" s="19" t="s">
        <v>8</v>
      </c>
    </row>
    <row r="12" spans="1:9" x14ac:dyDescent="0.15">
      <c r="A12" s="4" t="s">
        <v>34</v>
      </c>
      <c r="B12" s="4">
        <f>8*B11</f>
        <v>19.84</v>
      </c>
      <c r="C12" s="19" t="s">
        <v>40</v>
      </c>
    </row>
    <row r="15" spans="1:9" x14ac:dyDescent="0.15">
      <c r="A15" s="4"/>
      <c r="B15" s="1" t="s">
        <v>27</v>
      </c>
      <c r="C15" s="22" t="s">
        <v>19</v>
      </c>
      <c r="D15" s="22"/>
      <c r="E15" s="22" t="s">
        <v>35</v>
      </c>
      <c r="F15" s="22"/>
    </row>
    <row r="16" spans="1:9" x14ac:dyDescent="0.15">
      <c r="A16" s="1"/>
      <c r="B16" s="1"/>
      <c r="C16" s="5" t="s">
        <v>28</v>
      </c>
      <c r="D16" s="5" t="s">
        <v>29</v>
      </c>
      <c r="E16" s="5" t="s">
        <v>17</v>
      </c>
      <c r="F16" s="5" t="s">
        <v>18</v>
      </c>
    </row>
    <row r="17" spans="1:7" s="12" customFormat="1" x14ac:dyDescent="0.15">
      <c r="A17" s="10" t="s">
        <v>16</v>
      </c>
      <c r="B17" s="11" t="s">
        <v>31</v>
      </c>
      <c r="C17" s="25">
        <f>MAX(8*B11,60+4*B11)</f>
        <v>69.92</v>
      </c>
      <c r="D17" s="26"/>
      <c r="E17" s="23">
        <f>ROUNDUP(C17/B12,0)</f>
        <v>4</v>
      </c>
      <c r="F17" s="24"/>
    </row>
    <row r="18" spans="1:7" x14ac:dyDescent="0.15">
      <c r="A18" s="1" t="s">
        <v>32</v>
      </c>
      <c r="B18" s="1" t="s">
        <v>20</v>
      </c>
      <c r="C18" s="5">
        <f>40+4*B11</f>
        <v>49.92</v>
      </c>
      <c r="D18" s="5">
        <f>85+6*B11</f>
        <v>99.88</v>
      </c>
      <c r="E18" s="16">
        <f>ROUNDUP(C18/B12,0)</f>
        <v>3</v>
      </c>
      <c r="F18" s="16">
        <f>ROUNDDOWN(D18/B12,0)</f>
        <v>5</v>
      </c>
    </row>
    <row r="19" spans="1:7" s="9" customFormat="1" x14ac:dyDescent="0.15">
      <c r="A19" s="7" t="s">
        <v>9</v>
      </c>
      <c r="B19" s="8" t="s">
        <v>21</v>
      </c>
      <c r="C19" s="6">
        <f>60+4*B11</f>
        <v>69.92</v>
      </c>
      <c r="D19" s="6">
        <f>105+6*B11</f>
        <v>119.88</v>
      </c>
      <c r="E19" s="16">
        <f>ROUNDUP(C19/B12,0)</f>
        <v>4</v>
      </c>
      <c r="F19" s="16">
        <f>ROUNDDOWN(D19/B12,0)</f>
        <v>6</v>
      </c>
    </row>
    <row r="20" spans="1:7" x14ac:dyDescent="0.15">
      <c r="A20" s="1" t="s">
        <v>41</v>
      </c>
      <c r="B20" s="1" t="s">
        <v>42</v>
      </c>
      <c r="C20" s="5">
        <f>145+10*B11</f>
        <v>169.8</v>
      </c>
      <c r="D20" s="13"/>
      <c r="E20" s="16">
        <f>ROUNDUP(C20/B12,0)</f>
        <v>9</v>
      </c>
      <c r="F20" s="15"/>
      <c r="G20" s="20" t="s">
        <v>43</v>
      </c>
    </row>
    <row r="21" spans="1:7" x14ac:dyDescent="0.15">
      <c r="A21" s="1" t="s">
        <v>10</v>
      </c>
      <c r="B21" s="1" t="s">
        <v>22</v>
      </c>
      <c r="C21" s="5">
        <v>38</v>
      </c>
      <c r="D21" s="5">
        <v>95</v>
      </c>
      <c r="E21" s="16">
        <f>ROUNDUP(C21/B12,0)</f>
        <v>2</v>
      </c>
      <c r="F21" s="16">
        <f>ROUNDDOWN(D21/B12,0)</f>
        <v>4</v>
      </c>
    </row>
    <row r="22" spans="1:7" x14ac:dyDescent="0.15">
      <c r="A22" s="1" t="s">
        <v>11</v>
      </c>
      <c r="B22" s="2" t="s">
        <v>23</v>
      </c>
      <c r="C22" s="5">
        <v>100</v>
      </c>
      <c r="D22" s="13"/>
      <c r="E22" s="16">
        <f>ROUNDUP(C22/B12,0)</f>
        <v>6</v>
      </c>
      <c r="F22" s="15"/>
    </row>
    <row r="23" spans="1:7" x14ac:dyDescent="0.15">
      <c r="A23" s="1" t="s">
        <v>12</v>
      </c>
      <c r="B23" s="1" t="s">
        <v>24</v>
      </c>
      <c r="C23" s="5">
        <v>60</v>
      </c>
      <c r="D23" s="13"/>
      <c r="E23" s="16">
        <f>ROUNDUP(C23/B12,0)</f>
        <v>4</v>
      </c>
      <c r="F23" s="15"/>
    </row>
    <row r="24" spans="1:7" x14ac:dyDescent="0.15">
      <c r="A24" s="1" t="s">
        <v>13</v>
      </c>
      <c r="B24" s="2" t="s">
        <v>36</v>
      </c>
      <c r="C24" s="5">
        <v>205</v>
      </c>
      <c r="D24" s="5">
        <v>262</v>
      </c>
      <c r="E24" s="16">
        <f>ROUNDUP(C24/B12,0)</f>
        <v>11</v>
      </c>
      <c r="F24" s="16">
        <f>ROUNDDOWN(D24/B12,0)</f>
        <v>13</v>
      </c>
    </row>
    <row r="25" spans="1:7" x14ac:dyDescent="0.15">
      <c r="A25" s="1" t="s">
        <v>14</v>
      </c>
      <c r="B25" s="1" t="s">
        <v>30</v>
      </c>
      <c r="C25" s="5">
        <f>60+52*B11</f>
        <v>188.96</v>
      </c>
      <c r="D25" s="13"/>
      <c r="E25" s="16">
        <f>ROUNDUP(C25/B12,0)</f>
        <v>10</v>
      </c>
      <c r="F25" s="15"/>
    </row>
    <row r="26" spans="1:7" x14ac:dyDescent="0.15">
      <c r="A26" s="1" t="s">
        <v>15</v>
      </c>
      <c r="B26" s="1" t="s">
        <v>25</v>
      </c>
      <c r="C26" s="5">
        <v>100</v>
      </c>
      <c r="D26" s="13"/>
      <c r="E26" s="16">
        <f>ROUNDUP(C26/B12,0)</f>
        <v>6</v>
      </c>
      <c r="F26" s="15"/>
    </row>
  </sheetData>
  <mergeCells count="8">
    <mergeCell ref="A2:C2"/>
    <mergeCell ref="A3:C3"/>
    <mergeCell ref="C15:D15"/>
    <mergeCell ref="E15:F15"/>
    <mergeCell ref="E17:F17"/>
    <mergeCell ref="C17:D17"/>
    <mergeCell ref="F6:I6"/>
    <mergeCell ref="F7:I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TimingCheck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2021-11-03T08:16:30Z</dcterms:modified>
</cp:coreProperties>
</file>